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7. PUPR\"/>
    </mc:Choice>
  </mc:AlternateContent>
  <xr:revisionPtr revIDLastSave="0" documentId="8_{D0186DBD-85C2-409D-B9F5-21AED8E5076D}" xr6:coauthVersionLast="47" xr6:coauthVersionMax="47" xr10:uidLastSave="{00000000-0000-0000-0000-000000000000}"/>
  <bookViews>
    <workbookView xWindow="-108" yWindow="-108" windowWidth="23256" windowHeight="12576" xr2:uid="{995C7B2C-B47B-41CB-A86E-837F39B631AE}"/>
  </bookViews>
  <sheets>
    <sheet name="Tabel 2-Panjang Jalan Menurut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I20" i="1" s="1"/>
  <c r="F20" i="1"/>
  <c r="E20" i="1"/>
  <c r="H19" i="1"/>
  <c r="G19" i="1"/>
  <c r="F19" i="1"/>
  <c r="E19" i="1"/>
  <c r="I19" i="1" s="1"/>
  <c r="I18" i="1"/>
  <c r="H18" i="1"/>
  <c r="G18" i="1"/>
  <c r="F18" i="1"/>
  <c r="E18" i="1"/>
  <c r="H17" i="1"/>
  <c r="G17" i="1"/>
  <c r="F17" i="1"/>
  <c r="I17" i="1" s="1"/>
  <c r="E17" i="1"/>
  <c r="H16" i="1"/>
  <c r="G16" i="1"/>
  <c r="F16" i="1"/>
  <c r="E16" i="1"/>
  <c r="I16" i="1" s="1"/>
  <c r="H15" i="1"/>
  <c r="I15" i="1" s="1"/>
  <c r="G15" i="1"/>
  <c r="F15" i="1"/>
  <c r="E15" i="1"/>
  <c r="H14" i="1"/>
  <c r="G14" i="1"/>
  <c r="F14" i="1"/>
  <c r="E14" i="1"/>
  <c r="I14" i="1" s="1"/>
  <c r="H13" i="1"/>
  <c r="G13" i="1"/>
  <c r="F13" i="1"/>
  <c r="E13" i="1"/>
  <c r="I13" i="1" s="1"/>
  <c r="H12" i="1"/>
  <c r="G12" i="1"/>
  <c r="I12" i="1" s="1"/>
  <c r="F12" i="1"/>
  <c r="E12" i="1"/>
  <c r="H11" i="1"/>
  <c r="G11" i="1"/>
  <c r="F11" i="1"/>
  <c r="E11" i="1"/>
  <c r="I11" i="1" s="1"/>
  <c r="I10" i="1"/>
  <c r="H10" i="1"/>
  <c r="G10" i="1"/>
  <c r="F10" i="1"/>
  <c r="E10" i="1"/>
  <c r="H9" i="1"/>
  <c r="G9" i="1"/>
  <c r="F9" i="1"/>
  <c r="I9" i="1" s="1"/>
  <c r="E9" i="1"/>
  <c r="H8" i="1"/>
  <c r="G8" i="1"/>
  <c r="F8" i="1"/>
  <c r="E8" i="1"/>
  <c r="I8" i="1" s="1"/>
  <c r="H7" i="1"/>
  <c r="H21" i="1" s="1"/>
  <c r="G7" i="1"/>
  <c r="G21" i="1" s="1"/>
  <c r="F7" i="1"/>
  <c r="F21" i="1" s="1"/>
  <c r="E7" i="1"/>
  <c r="E21" i="1" s="1"/>
  <c r="I21" i="1" l="1"/>
  <c r="I7" i="1"/>
</calcChain>
</file>

<file path=xl/sharedStrings.xml><?xml version="1.0" encoding="utf-8"?>
<sst xmlns="http://schemas.openxmlformats.org/spreadsheetml/2006/main" count="29" uniqueCount="29">
  <si>
    <t>TABEL 2</t>
  </si>
  <si>
    <t>Panjang Jalan Menurut  Kecamatan dan Jenis Permukaan Jalan di Kabupaten Karimun (Meter), 2024</t>
  </si>
  <si>
    <t>KECAMATAN</t>
  </si>
  <si>
    <t>ASPAL</t>
  </si>
  <si>
    <t>SEMEN (PERKERASAN BETON)</t>
  </si>
  <si>
    <t>KERIKIL</t>
  </si>
  <si>
    <t>TANAH</t>
  </si>
  <si>
    <t>JUMLAH</t>
  </si>
  <si>
    <t>1</t>
  </si>
  <si>
    <t>2</t>
  </si>
  <si>
    <t>3</t>
  </si>
  <si>
    <t>4</t>
  </si>
  <si>
    <t>5</t>
  </si>
  <si>
    <t>6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</si>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</sst>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3" fontId="5" fillId="4" borderId="5" xfId="1" applyNumberFormat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551C-89E1-49AA-8C87-D3A300C6357F}">
  <sheetPr codeName="Sheet2">
    <outlinePr summaryBelow="0" summaryRight="0"/>
  </sheetPr>
  <dimension ref="B2:J22"/>
  <sheetViews>
    <sheetView tabSelected="1" workbookViewId="0">
      <selection activeCell="D2" sqref="D2:I2"/>
    </sheetView>
  </sheetViews>
  <sheetFormatPr defaultRowHeight="15.75" customHeight="1" x14ac:dyDescent="0.25"/>
  <cols>
    <col min="1" max="1" width="7.109375" customWidth="1"/>
    <col min="5" max="5" width="14" customWidth="1"/>
    <col min="6" max="6" width="17" customWidth="1"/>
    <col min="7" max="9" width="14" customWidth="1"/>
    <col min="10" max="10" width="10.88671875" customWidth="1"/>
  </cols>
  <sheetData>
    <row r="2" spans="2:10" ht="31.5" customHeight="1" x14ac:dyDescent="0.25">
      <c r="B2" s="1" t="s">
        <v>0</v>
      </c>
      <c r="C2" s="1"/>
      <c r="D2" s="2" t="s">
        <v>1</v>
      </c>
      <c r="E2" s="2"/>
      <c r="F2" s="2"/>
      <c r="G2" s="2"/>
      <c r="H2" s="2"/>
      <c r="I2" s="2"/>
      <c r="J2" s="3"/>
    </row>
    <row r="3" spans="2:10" ht="15.75" customHeight="1" x14ac:dyDescent="0.25">
      <c r="B3" s="3"/>
      <c r="C3" s="4"/>
      <c r="D3" s="5"/>
      <c r="E3" s="6"/>
      <c r="F3" s="6"/>
      <c r="G3" s="6"/>
      <c r="H3" s="6"/>
      <c r="I3" s="6"/>
      <c r="J3" s="3"/>
    </row>
    <row r="4" spans="2:10" ht="15.75" customHeight="1" x14ac:dyDescent="0.25">
      <c r="B4" s="7" t="s">
        <v>2</v>
      </c>
      <c r="C4" s="7"/>
      <c r="D4" s="7"/>
      <c r="E4" s="7" t="s">
        <v>3</v>
      </c>
      <c r="F4" s="8" t="s">
        <v>4</v>
      </c>
      <c r="G4" s="8" t="s">
        <v>5</v>
      </c>
      <c r="H4" s="8" t="s">
        <v>6</v>
      </c>
      <c r="I4" s="7" t="s">
        <v>7</v>
      </c>
    </row>
    <row r="5" spans="2:10" ht="33" customHeight="1" x14ac:dyDescent="0.25">
      <c r="B5" s="7"/>
      <c r="C5" s="7"/>
      <c r="D5" s="7"/>
      <c r="E5" s="7"/>
      <c r="F5" s="8"/>
      <c r="G5" s="8"/>
      <c r="H5" s="8"/>
      <c r="I5" s="7"/>
    </row>
    <row r="6" spans="2:10" s="12" customFormat="1" ht="15.75" customHeight="1" x14ac:dyDescent="0.25">
      <c r="B6" s="9" t="s">
        <v>8</v>
      </c>
      <c r="C6" s="10"/>
      <c r="D6" s="10"/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</row>
    <row r="7" spans="2:10" s="16" customFormat="1" ht="15.75" customHeight="1" x14ac:dyDescent="0.25">
      <c r="B7" s="13" t="s">
        <v>14</v>
      </c>
      <c r="C7" s="13"/>
      <c r="D7" s="13"/>
      <c r="E7" s="14">
        <f>37.843*1000</f>
        <v>37843</v>
      </c>
      <c r="F7" s="14">
        <f>1.793*1000</f>
        <v>1793</v>
      </c>
      <c r="G7" s="14">
        <f t="shared" ref="G7:G8" si="0">0*1000</f>
        <v>0</v>
      </c>
      <c r="H7" s="14">
        <f>0.53*1000</f>
        <v>530</v>
      </c>
      <c r="I7" s="15">
        <f>E7+F7+G7+H7</f>
        <v>40166</v>
      </c>
    </row>
    <row r="8" spans="2:10" s="16" customFormat="1" ht="15.75" customHeight="1" x14ac:dyDescent="0.25">
      <c r="B8" s="13" t="s">
        <v>15</v>
      </c>
      <c r="C8" s="13"/>
      <c r="D8" s="13"/>
      <c r="E8" s="14">
        <f>57.138*1000</f>
        <v>57138</v>
      </c>
      <c r="F8" s="14">
        <f>0.737*1000</f>
        <v>737</v>
      </c>
      <c r="G8" s="14">
        <f t="shared" si="0"/>
        <v>0</v>
      </c>
      <c r="H8" s="14">
        <f>1.622*1000</f>
        <v>1622</v>
      </c>
      <c r="I8" s="15">
        <f>E8+F8+G8+H8</f>
        <v>59497</v>
      </c>
    </row>
    <row r="9" spans="2:10" s="16" customFormat="1" ht="15.75" customHeight="1" x14ac:dyDescent="0.25">
      <c r="B9" s="13" t="s">
        <v>16</v>
      </c>
      <c r="C9" s="13"/>
      <c r="D9" s="13"/>
      <c r="E9" s="14">
        <f>53.954*1000</f>
        <v>53954</v>
      </c>
      <c r="F9" s="14">
        <f>0.8*1000</f>
        <v>800</v>
      </c>
      <c r="G9" s="14">
        <f>0.2*1000</f>
        <v>200</v>
      </c>
      <c r="H9" s="14">
        <f>2.928*1000</f>
        <v>2928</v>
      </c>
      <c r="I9" s="15">
        <f t="shared" ref="I9:I20" si="1">E9+F9+G9+H9</f>
        <v>57882</v>
      </c>
    </row>
    <row r="10" spans="2:10" s="16" customFormat="1" ht="15.75" customHeight="1" x14ac:dyDescent="0.25">
      <c r="B10" s="13" t="s">
        <v>17</v>
      </c>
      <c r="C10" s="13"/>
      <c r="D10" s="13"/>
      <c r="E10" s="14">
        <f>50.818*1000</f>
        <v>50818</v>
      </c>
      <c r="F10" s="14">
        <f>0.543*1000</f>
        <v>543</v>
      </c>
      <c r="G10" s="14">
        <f>2.875*1000</f>
        <v>2875</v>
      </c>
      <c r="H10" s="14">
        <f>35.163*1000</f>
        <v>35163</v>
      </c>
      <c r="I10" s="15">
        <f t="shared" si="1"/>
        <v>89399</v>
      </c>
    </row>
    <row r="11" spans="2:10" s="16" customFormat="1" ht="15.75" customHeight="1" x14ac:dyDescent="0.25">
      <c r="B11" s="13" t="s">
        <v>18</v>
      </c>
      <c r="C11" s="13"/>
      <c r="D11" s="13"/>
      <c r="E11" s="14">
        <f>18.02*1000</f>
        <v>18020</v>
      </c>
      <c r="F11" s="14">
        <f>8*1000</f>
        <v>8000</v>
      </c>
      <c r="G11" s="14">
        <f t="shared" ref="G11:G13" si="2">0*1000</f>
        <v>0</v>
      </c>
      <c r="H11" s="14">
        <f>2.84*1000</f>
        <v>2840</v>
      </c>
      <c r="I11" s="15">
        <f t="shared" si="1"/>
        <v>28860</v>
      </c>
    </row>
    <row r="12" spans="2:10" s="16" customFormat="1" ht="15.75" customHeight="1" x14ac:dyDescent="0.25">
      <c r="B12" s="13" t="s">
        <v>19</v>
      </c>
      <c r="C12" s="13"/>
      <c r="D12" s="13"/>
      <c r="E12" s="14">
        <f>2.27*1000</f>
        <v>2270</v>
      </c>
      <c r="F12" s="14">
        <f>19.85*1000</f>
        <v>19850</v>
      </c>
      <c r="G12" s="14">
        <f t="shared" si="2"/>
        <v>0</v>
      </c>
      <c r="H12" s="14">
        <f>7.05*1000</f>
        <v>7050</v>
      </c>
      <c r="I12" s="15">
        <f t="shared" si="1"/>
        <v>29170</v>
      </c>
    </row>
    <row r="13" spans="2:10" s="16" customFormat="1" ht="15.75" customHeight="1" x14ac:dyDescent="0.25">
      <c r="B13" s="13" t="s">
        <v>20</v>
      </c>
      <c r="C13" s="13"/>
      <c r="D13" s="13"/>
      <c r="E13" s="14">
        <f>33.81*1000</f>
        <v>33810</v>
      </c>
      <c r="F13" s="14">
        <f>8.55*1000</f>
        <v>8550</v>
      </c>
      <c r="G13" s="14">
        <f t="shared" si="2"/>
        <v>0</v>
      </c>
      <c r="H13" s="14">
        <f>22.58*1000</f>
        <v>22580</v>
      </c>
      <c r="I13" s="15">
        <f t="shared" si="1"/>
        <v>64940</v>
      </c>
    </row>
    <row r="14" spans="2:10" s="16" customFormat="1" ht="15.75" customHeight="1" x14ac:dyDescent="0.25">
      <c r="B14" s="13" t="s">
        <v>21</v>
      </c>
      <c r="C14" s="13"/>
      <c r="D14" s="13"/>
      <c r="E14" s="14">
        <f>33.918*1000</f>
        <v>33918</v>
      </c>
      <c r="F14" s="14">
        <f>0*1000</f>
        <v>0</v>
      </c>
      <c r="G14" s="14">
        <f>0.2*1000</f>
        <v>200</v>
      </c>
      <c r="H14" s="14">
        <f>51.636*1000</f>
        <v>51636</v>
      </c>
      <c r="I14" s="15">
        <f t="shared" si="1"/>
        <v>85754</v>
      </c>
    </row>
    <row r="15" spans="2:10" s="16" customFormat="1" ht="15.75" customHeight="1" x14ac:dyDescent="0.25">
      <c r="B15" s="13" t="s">
        <v>22</v>
      </c>
      <c r="C15" s="13"/>
      <c r="D15" s="13"/>
      <c r="E15" s="14">
        <f>49.61*1000</f>
        <v>49610</v>
      </c>
      <c r="F15" s="14">
        <f>0.6*1000</f>
        <v>600</v>
      </c>
      <c r="G15" s="14">
        <f>1.1*1000</f>
        <v>1100</v>
      </c>
      <c r="H15" s="14">
        <f>33.36*1000</f>
        <v>33360</v>
      </c>
      <c r="I15" s="15">
        <f t="shared" si="1"/>
        <v>84670</v>
      </c>
    </row>
    <row r="16" spans="2:10" s="16" customFormat="1" ht="15.75" customHeight="1" x14ac:dyDescent="0.25">
      <c r="B16" s="13" t="s">
        <v>23</v>
      </c>
      <c r="C16" s="13"/>
      <c r="D16" s="13"/>
      <c r="E16" s="14">
        <f>27.371*1000</f>
        <v>27371</v>
      </c>
      <c r="F16" s="14">
        <f>0*1000</f>
        <v>0</v>
      </c>
      <c r="G16" s="14">
        <f>0.1*1000</f>
        <v>100</v>
      </c>
      <c r="H16" s="14">
        <f>3.647*1000</f>
        <v>3647</v>
      </c>
      <c r="I16" s="15">
        <f t="shared" si="1"/>
        <v>31118</v>
      </c>
    </row>
    <row r="17" spans="2:9" s="16" customFormat="1" ht="15.75" customHeight="1" x14ac:dyDescent="0.25">
      <c r="B17" s="13" t="s">
        <v>24</v>
      </c>
      <c r="C17" s="13"/>
      <c r="D17" s="13"/>
      <c r="E17" s="14">
        <f>5.608*1000</f>
        <v>5608</v>
      </c>
      <c r="F17" s="14">
        <f>8.128*1000</f>
        <v>8128</v>
      </c>
      <c r="G17" s="14">
        <f t="shared" ref="G17:G18" si="3">0*1000</f>
        <v>0</v>
      </c>
      <c r="H17" s="14">
        <f>13.811*1000</f>
        <v>13811</v>
      </c>
      <c r="I17" s="15">
        <f t="shared" si="1"/>
        <v>27547</v>
      </c>
    </row>
    <row r="18" spans="2:9" s="16" customFormat="1" ht="15.75" customHeight="1" x14ac:dyDescent="0.25">
      <c r="B18" s="13" t="s">
        <v>25</v>
      </c>
      <c r="C18" s="13"/>
      <c r="D18" s="13"/>
      <c r="E18" s="14">
        <f>8.13*1000</f>
        <v>8130.0000000000009</v>
      </c>
      <c r="F18" s="14">
        <f>6.13*1000</f>
        <v>6130</v>
      </c>
      <c r="G18" s="14">
        <f t="shared" si="3"/>
        <v>0</v>
      </c>
      <c r="H18" s="14">
        <f>6.89*1000</f>
        <v>6890</v>
      </c>
      <c r="I18" s="15">
        <f t="shared" si="1"/>
        <v>21150</v>
      </c>
    </row>
    <row r="19" spans="2:9" s="16" customFormat="1" ht="15.75" customHeight="1" x14ac:dyDescent="0.25">
      <c r="B19" s="13" t="s">
        <v>26</v>
      </c>
      <c r="C19" s="13"/>
      <c r="D19" s="13"/>
      <c r="E19" s="14">
        <f>17.02*1000</f>
        <v>17020</v>
      </c>
      <c r="F19" s="14">
        <f>2.6*1000</f>
        <v>2600</v>
      </c>
      <c r="G19" s="14">
        <f>5.85*1000</f>
        <v>5850</v>
      </c>
      <c r="H19" s="14">
        <f>24*1000</f>
        <v>24000</v>
      </c>
      <c r="I19" s="15">
        <f>E19+F19+G19+H19</f>
        <v>49470</v>
      </c>
    </row>
    <row r="20" spans="2:9" s="16" customFormat="1" ht="15.75" customHeight="1" x14ac:dyDescent="0.25">
      <c r="B20" s="13" t="s">
        <v>27</v>
      </c>
      <c r="C20" s="13"/>
      <c r="D20" s="13"/>
      <c r="E20" s="14">
        <f>0*1000</f>
        <v>0</v>
      </c>
      <c r="F20" s="14">
        <f>13.764*1000</f>
        <v>13764</v>
      </c>
      <c r="G20" s="14">
        <f>0*1000</f>
        <v>0</v>
      </c>
      <c r="H20" s="14">
        <f>2.05*1000</f>
        <v>2050</v>
      </c>
      <c r="I20" s="15">
        <f t="shared" si="1"/>
        <v>15814</v>
      </c>
    </row>
    <row r="21" spans="2:9" s="16" customFormat="1" ht="15.75" customHeight="1" thickBot="1" x14ac:dyDescent="0.3">
      <c r="B21" s="17" t="s">
        <v>28</v>
      </c>
      <c r="C21" s="18"/>
      <c r="D21" s="18"/>
      <c r="E21" s="19">
        <f>SUM(E7:E20)</f>
        <v>395510</v>
      </c>
      <c r="F21" s="20">
        <f>SUM(F7:F20)</f>
        <v>71495</v>
      </c>
      <c r="G21" s="20">
        <f>SUM(G7:G20)</f>
        <v>10325</v>
      </c>
      <c r="H21" s="20">
        <f>SUM(H7:H20)</f>
        <v>208107</v>
      </c>
      <c r="I21" s="21">
        <f>SUM(E21:H21)</f>
        <v>685437</v>
      </c>
    </row>
    <row r="22" spans="2:9" ht="15.75" customHeight="1" thickTop="1" x14ac:dyDescent="0.25">
      <c r="I22" s="22"/>
    </row>
  </sheetData>
  <sheetProtection algorithmName="SHA-512" hashValue="3Jjzb5x565utp5sclKp7Jfr9racAuqf64tS/tcXtJCgwIuxN5f8IIxGt0mljA02aWfuJOqVSxYAhb7Go2ZAPMQ==" saltValue="Yr66dGa3q98m6VGo2L+oOQ==" spinCount="100000" sheet="1" formatCells="0" formatColumns="0" formatRows="0" insertColumns="0" insertRows="0" insertHyperlinks="0" deleteColumns="0" deleteRows="0" sort="0" autoFilter="0" pivotTables="0"/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2:C2"/>
    <mergeCell ref="D2:I2"/>
    <mergeCell ref="E3:I3"/>
    <mergeCell ref="B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2-Panjang Jalan Menurut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2025-09-23T03:01:28Z</dcterms:created>
  <dcterms:modified xsi:type="dcterms:W3CDTF">2025-09-23T03:01:28Z</dcterms:modified>
</cp:coreProperties>
</file>