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7. PUPR\"/>
    </mc:Choice>
  </mc:AlternateContent>
  <xr:revisionPtr revIDLastSave="0" documentId="8_{EACF768D-CD46-47E5-A3F8-2F802B3E9803}" xr6:coauthVersionLast="47" xr6:coauthVersionMax="47" xr10:uidLastSave="{00000000-0000-0000-0000-000000000000}"/>
  <bookViews>
    <workbookView xWindow="-108" yWindow="-108" windowWidth="23256" windowHeight="12576" xr2:uid="{34CF8642-F109-45A4-81C7-A11E5E477E7D}"/>
  </bookViews>
  <sheets>
    <sheet name="Tabel 1-Panjang Jalan Menurut 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 s="1"/>
  <c r="G20" i="1"/>
  <c r="F20" i="1"/>
  <c r="H19" i="1"/>
  <c r="I19" i="1" s="1"/>
  <c r="G19" i="1"/>
  <c r="F19" i="1"/>
  <c r="H18" i="1"/>
  <c r="I18" i="1" s="1"/>
  <c r="G18" i="1"/>
  <c r="F18" i="1"/>
  <c r="H17" i="1"/>
  <c r="I17" i="1" s="1"/>
  <c r="G17" i="1"/>
  <c r="F17" i="1"/>
  <c r="H16" i="1"/>
  <c r="I16" i="1" s="1"/>
  <c r="G16" i="1"/>
  <c r="F16" i="1"/>
  <c r="H15" i="1"/>
  <c r="I15" i="1" s="1"/>
  <c r="G15" i="1"/>
  <c r="F15" i="1"/>
  <c r="H14" i="1"/>
  <c r="I14" i="1" s="1"/>
  <c r="G14" i="1"/>
  <c r="F14" i="1"/>
  <c r="H13" i="1"/>
  <c r="I13" i="1" s="1"/>
  <c r="G13" i="1"/>
  <c r="F13" i="1"/>
  <c r="H12" i="1"/>
  <c r="I12" i="1" s="1"/>
  <c r="G12" i="1"/>
  <c r="F12" i="1"/>
  <c r="H11" i="1"/>
  <c r="I11" i="1" s="1"/>
  <c r="G11" i="1"/>
  <c r="F11" i="1"/>
  <c r="H10" i="1"/>
  <c r="I10" i="1" s="1"/>
  <c r="G10" i="1"/>
  <c r="F10" i="1"/>
  <c r="H9" i="1"/>
  <c r="I9" i="1" s="1"/>
  <c r="G9" i="1"/>
  <c r="F9" i="1"/>
  <c r="H8" i="1"/>
  <c r="I8" i="1" s="1"/>
  <c r="G8" i="1"/>
  <c r="F8" i="1"/>
  <c r="H7" i="1"/>
  <c r="H21" i="1" s="1"/>
  <c r="G7" i="1"/>
  <c r="G21" i="1" s="1"/>
  <c r="F7" i="1"/>
  <c r="F21" i="1" s="1"/>
  <c r="I21" i="1" l="1"/>
  <c r="I7" i="1"/>
</calcChain>
</file>

<file path=xl/sharedStrings.xml><?xml version="1.0" encoding="utf-8"?>
<sst xmlns="http://schemas.openxmlformats.org/spreadsheetml/2006/main" count="28" uniqueCount="28">
  <si>
    <t>TABEL 1</t>
  </si>
  <si>
    <t>Panjang Jalan Menurut  Kecamatan dan Pemerintahan yang Berwenang Mengelolanya di Kabupaten Karimun (Meter), 2024</t>
  </si>
  <si>
    <t>NO</t>
  </si>
  <si>
    <t>KECAMATAN</t>
  </si>
  <si>
    <t>NEGARA</t>
  </si>
  <si>
    <t>PROVINSI</t>
  </si>
  <si>
    <t>KABUPATEN</t>
  </si>
  <si>
    <t>JUMLAH</t>
  </si>
  <si>
    <t>1</t>
  </si>
  <si>
    <t>2</t>
  </si>
  <si>
    <t>3</t>
  </si>
  <si>
    <t>4</t>
  </si>
  <si>
    <t>5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</si>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</sst>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i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rgb="FF000000"/>
      <name val="Tahoma"/>
      <family val="2"/>
    </font>
    <font>
      <b/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6" fillId="3" borderId="11" xfId="0" quotePrefix="1" applyFont="1" applyFill="1" applyBorder="1" applyAlignment="1">
      <alignment horizontal="center" vertical="center"/>
    </xf>
    <xf numFmtId="0" fontId="6" fillId="3" borderId="12" xfId="0" quotePrefix="1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3" fontId="7" fillId="5" borderId="17" xfId="0" applyNumberFormat="1" applyFont="1" applyFill="1" applyBorder="1" applyAlignment="1">
      <alignment horizontal="center" vertical="center"/>
    </xf>
    <xf numFmtId="3" fontId="7" fillId="5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DATA%20EXEL%2016%20OPD%202025\07.%20DISPU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 1"/>
      <sheetName val="Tabel 2"/>
      <sheetName val="Tabel 3"/>
    </sheetNames>
    <sheetDataSet>
      <sheetData sheetId="0"/>
      <sheetData sheetId="1">
        <row r="7">
          <cell r="H7">
            <v>40166</v>
          </cell>
        </row>
        <row r="8">
          <cell r="H8">
            <v>59497</v>
          </cell>
        </row>
        <row r="9">
          <cell r="H9">
            <v>57882</v>
          </cell>
        </row>
        <row r="10">
          <cell r="H10">
            <v>89399</v>
          </cell>
        </row>
        <row r="11">
          <cell r="H11">
            <v>28860</v>
          </cell>
        </row>
        <row r="12">
          <cell r="H12">
            <v>29170</v>
          </cell>
        </row>
        <row r="13">
          <cell r="H13">
            <v>64940</v>
          </cell>
        </row>
        <row r="14">
          <cell r="H14">
            <v>85754</v>
          </cell>
        </row>
        <row r="15">
          <cell r="H15">
            <v>84670</v>
          </cell>
        </row>
        <row r="16">
          <cell r="H16">
            <v>31118</v>
          </cell>
        </row>
        <row r="17">
          <cell r="H17">
            <v>27547</v>
          </cell>
        </row>
        <row r="18">
          <cell r="H18">
            <v>21150</v>
          </cell>
        </row>
        <row r="19">
          <cell r="H19">
            <v>49470</v>
          </cell>
        </row>
        <row r="20">
          <cell r="H20">
            <v>15814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2A71-154C-49AF-AD26-5271BE401D42}">
  <sheetPr codeName="Sheet1"/>
  <dimension ref="B2:N21"/>
  <sheetViews>
    <sheetView tabSelected="1" workbookViewId="0">
      <selection activeCell="E2" sqref="E2:I2"/>
    </sheetView>
  </sheetViews>
  <sheetFormatPr defaultRowHeight="13.2" x14ac:dyDescent="0.25"/>
  <cols>
    <col min="1" max="1" width="6.33203125" customWidth="1"/>
    <col min="2" max="2" width="5.109375" style="3" customWidth="1"/>
    <col min="6" max="9" width="14" customWidth="1"/>
  </cols>
  <sheetData>
    <row r="2" spans="2:9" ht="43.5" customHeight="1" x14ac:dyDescent="0.25">
      <c r="B2" s="1" t="s">
        <v>0</v>
      </c>
      <c r="C2" s="1"/>
      <c r="D2" s="1"/>
      <c r="E2" s="2" t="s">
        <v>1</v>
      </c>
      <c r="F2" s="2"/>
      <c r="G2" s="2"/>
      <c r="H2" s="2"/>
      <c r="I2" s="2"/>
    </row>
    <row r="3" spans="2:9" ht="15" thickBot="1" x14ac:dyDescent="0.3">
      <c r="C3" s="4"/>
      <c r="D3" s="5"/>
      <c r="E3" s="6"/>
      <c r="F3" s="7"/>
      <c r="G3" s="7"/>
      <c r="H3" s="7"/>
      <c r="I3" s="7"/>
    </row>
    <row r="4" spans="2:9" ht="13.8" thickBot="1" x14ac:dyDescent="0.3">
      <c r="B4" s="8" t="s">
        <v>2</v>
      </c>
      <c r="C4" s="9" t="s">
        <v>3</v>
      </c>
      <c r="D4" s="9"/>
      <c r="E4" s="9"/>
      <c r="F4" s="10" t="s">
        <v>4</v>
      </c>
      <c r="G4" s="11" t="s">
        <v>5</v>
      </c>
      <c r="H4" s="12" t="s">
        <v>6</v>
      </c>
      <c r="I4" s="13" t="s">
        <v>7</v>
      </c>
    </row>
    <row r="5" spans="2:9" ht="13.8" thickBot="1" x14ac:dyDescent="0.3">
      <c r="B5" s="14"/>
      <c r="C5" s="9"/>
      <c r="D5" s="9"/>
      <c r="E5" s="9"/>
      <c r="F5" s="15"/>
      <c r="G5" s="16"/>
      <c r="H5" s="17"/>
      <c r="I5" s="18"/>
    </row>
    <row r="6" spans="2:9" ht="14.4" thickBot="1" x14ac:dyDescent="0.3">
      <c r="B6" s="19"/>
      <c r="C6" s="20" t="s">
        <v>8</v>
      </c>
      <c r="D6" s="21"/>
      <c r="E6" s="21"/>
      <c r="F6" s="22" t="s">
        <v>9</v>
      </c>
      <c r="G6" s="23" t="s">
        <v>10</v>
      </c>
      <c r="H6" s="24" t="s">
        <v>11</v>
      </c>
      <c r="I6" s="25" t="s">
        <v>12</v>
      </c>
    </row>
    <row r="7" spans="2:9" s="31" customFormat="1" ht="14.4" thickBot="1" x14ac:dyDescent="0.3">
      <c r="B7" s="26">
        <v>1</v>
      </c>
      <c r="C7" s="27" t="s">
        <v>13</v>
      </c>
      <c r="D7" s="27"/>
      <c r="E7" s="27"/>
      <c r="F7" s="28">
        <f>3.24*1000</f>
        <v>3240</v>
      </c>
      <c r="G7" s="28">
        <f>20.64*1000</f>
        <v>20640</v>
      </c>
      <c r="H7" s="29">
        <f>'[1]Tabel 2'!H7</f>
        <v>40166</v>
      </c>
      <c r="I7" s="30">
        <f>SUM(F7+G7+H7)</f>
        <v>64046</v>
      </c>
    </row>
    <row r="8" spans="2:9" s="31" customFormat="1" ht="14.4" thickBot="1" x14ac:dyDescent="0.3">
      <c r="B8" s="32">
        <v>2</v>
      </c>
      <c r="C8" s="33" t="s">
        <v>14</v>
      </c>
      <c r="D8" s="33"/>
      <c r="E8" s="33"/>
      <c r="F8" s="34">
        <f>13.37*1000</f>
        <v>13370</v>
      </c>
      <c r="G8" s="34">
        <f>0*1000</f>
        <v>0</v>
      </c>
      <c r="H8" s="29">
        <f>'[1]Tabel 2'!H8</f>
        <v>59497</v>
      </c>
      <c r="I8" s="35">
        <f t="shared" ref="I8:I20" si="0">SUM(F8+G8+H8)</f>
        <v>72867</v>
      </c>
    </row>
    <row r="9" spans="2:9" s="31" customFormat="1" ht="14.4" thickBot="1" x14ac:dyDescent="0.3">
      <c r="B9" s="32">
        <v>3</v>
      </c>
      <c r="C9" s="33" t="s">
        <v>15</v>
      </c>
      <c r="D9" s="33"/>
      <c r="E9" s="33"/>
      <c r="F9" s="36">
        <f>0*1000</f>
        <v>0</v>
      </c>
      <c r="G9" s="37">
        <f>3.99*1000</f>
        <v>3990</v>
      </c>
      <c r="H9" s="29">
        <f>'[1]Tabel 2'!H9</f>
        <v>57882</v>
      </c>
      <c r="I9" s="35">
        <f t="shared" si="0"/>
        <v>61872</v>
      </c>
    </row>
    <row r="10" spans="2:9" s="31" customFormat="1" ht="14.4" thickBot="1" x14ac:dyDescent="0.3">
      <c r="B10" s="32">
        <v>4</v>
      </c>
      <c r="C10" s="33" t="s">
        <v>16</v>
      </c>
      <c r="D10" s="33"/>
      <c r="E10" s="33"/>
      <c r="F10" s="36">
        <f t="shared" ref="F10:G20" si="1">0*1000</f>
        <v>0</v>
      </c>
      <c r="G10" s="36">
        <f>15.38*1000</f>
        <v>15380</v>
      </c>
      <c r="H10" s="29">
        <f>'[1]Tabel 2'!H10</f>
        <v>89399</v>
      </c>
      <c r="I10" s="35">
        <f t="shared" si="0"/>
        <v>104779</v>
      </c>
    </row>
    <row r="11" spans="2:9" s="31" customFormat="1" ht="14.4" thickBot="1" x14ac:dyDescent="0.3">
      <c r="B11" s="32">
        <v>5</v>
      </c>
      <c r="C11" s="33" t="s">
        <v>17</v>
      </c>
      <c r="D11" s="33"/>
      <c r="E11" s="33"/>
      <c r="F11" s="36">
        <f t="shared" si="1"/>
        <v>0</v>
      </c>
      <c r="G11" s="36">
        <f t="shared" si="1"/>
        <v>0</v>
      </c>
      <c r="H11" s="29">
        <f>'[1]Tabel 2'!H11</f>
        <v>28860</v>
      </c>
      <c r="I11" s="35">
        <f t="shared" si="0"/>
        <v>28860</v>
      </c>
    </row>
    <row r="12" spans="2:9" s="31" customFormat="1" ht="14.4" thickBot="1" x14ac:dyDescent="0.3">
      <c r="B12" s="32">
        <v>6</v>
      </c>
      <c r="C12" s="33" t="s">
        <v>18</v>
      </c>
      <c r="D12" s="33"/>
      <c r="E12" s="33"/>
      <c r="F12" s="36">
        <f t="shared" si="1"/>
        <v>0</v>
      </c>
      <c r="G12" s="36">
        <f t="shared" si="1"/>
        <v>0</v>
      </c>
      <c r="H12" s="29">
        <f>'[1]Tabel 2'!H12</f>
        <v>29170</v>
      </c>
      <c r="I12" s="35">
        <f t="shared" si="0"/>
        <v>29170</v>
      </c>
    </row>
    <row r="13" spans="2:9" s="31" customFormat="1" ht="14.4" thickBot="1" x14ac:dyDescent="0.3">
      <c r="B13" s="32">
        <v>7</v>
      </c>
      <c r="C13" s="33" t="s">
        <v>19</v>
      </c>
      <c r="D13" s="33"/>
      <c r="E13" s="33"/>
      <c r="F13" s="36">
        <f t="shared" si="1"/>
        <v>0</v>
      </c>
      <c r="G13" s="36">
        <f t="shared" si="1"/>
        <v>0</v>
      </c>
      <c r="H13" s="29">
        <f>'[1]Tabel 2'!H13</f>
        <v>64940</v>
      </c>
      <c r="I13" s="35">
        <f t="shared" si="0"/>
        <v>64940</v>
      </c>
    </row>
    <row r="14" spans="2:9" s="31" customFormat="1" ht="14.4" thickBot="1" x14ac:dyDescent="0.3">
      <c r="B14" s="32">
        <v>8</v>
      </c>
      <c r="C14" s="33" t="s">
        <v>20</v>
      </c>
      <c r="D14" s="33"/>
      <c r="E14" s="33"/>
      <c r="F14" s="36">
        <f t="shared" si="1"/>
        <v>0</v>
      </c>
      <c r="G14" s="36">
        <f>37.2*1000</f>
        <v>37200</v>
      </c>
      <c r="H14" s="29">
        <f>'[1]Tabel 2'!H14</f>
        <v>85754</v>
      </c>
      <c r="I14" s="35">
        <f t="shared" si="0"/>
        <v>122954</v>
      </c>
    </row>
    <row r="15" spans="2:9" s="31" customFormat="1" ht="14.4" thickBot="1" x14ac:dyDescent="0.3">
      <c r="B15" s="32">
        <v>9</v>
      </c>
      <c r="C15" s="33" t="s">
        <v>21</v>
      </c>
      <c r="D15" s="33"/>
      <c r="E15" s="33"/>
      <c r="F15" s="36">
        <f t="shared" si="1"/>
        <v>0</v>
      </c>
      <c r="G15" s="36">
        <f t="shared" si="1"/>
        <v>0</v>
      </c>
      <c r="H15" s="29">
        <f>'[1]Tabel 2'!H15</f>
        <v>84670</v>
      </c>
      <c r="I15" s="35">
        <f t="shared" si="0"/>
        <v>84670</v>
      </c>
    </row>
    <row r="16" spans="2:9" s="31" customFormat="1" ht="14.4" thickBot="1" x14ac:dyDescent="0.3">
      <c r="B16" s="32">
        <v>10</v>
      </c>
      <c r="C16" s="33" t="s">
        <v>22</v>
      </c>
      <c r="D16" s="33"/>
      <c r="E16" s="33"/>
      <c r="F16" s="36">
        <f t="shared" si="1"/>
        <v>0</v>
      </c>
      <c r="G16" s="36">
        <f t="shared" si="1"/>
        <v>0</v>
      </c>
      <c r="H16" s="29">
        <f>'[1]Tabel 2'!H16</f>
        <v>31118</v>
      </c>
      <c r="I16" s="35">
        <f t="shared" si="0"/>
        <v>31118</v>
      </c>
    </row>
    <row r="17" spans="2:14" s="31" customFormat="1" ht="14.4" thickBot="1" x14ac:dyDescent="0.3">
      <c r="B17" s="32">
        <v>11</v>
      </c>
      <c r="C17" s="33" t="s">
        <v>23</v>
      </c>
      <c r="D17" s="33"/>
      <c r="E17" s="33"/>
      <c r="F17" s="36">
        <f t="shared" si="1"/>
        <v>0</v>
      </c>
      <c r="G17" s="36">
        <f t="shared" si="1"/>
        <v>0</v>
      </c>
      <c r="H17" s="29">
        <f>'[1]Tabel 2'!H17</f>
        <v>27547</v>
      </c>
      <c r="I17" s="35">
        <f t="shared" si="0"/>
        <v>27547</v>
      </c>
    </row>
    <row r="18" spans="2:14" s="31" customFormat="1" ht="14.4" thickBot="1" x14ac:dyDescent="0.3">
      <c r="B18" s="32">
        <v>12</v>
      </c>
      <c r="C18" s="33" t="s">
        <v>24</v>
      </c>
      <c r="D18" s="33"/>
      <c r="E18" s="33"/>
      <c r="F18" s="36">
        <f t="shared" si="1"/>
        <v>0</v>
      </c>
      <c r="G18" s="36">
        <f t="shared" si="1"/>
        <v>0</v>
      </c>
      <c r="H18" s="29">
        <f>'[1]Tabel 2'!H18</f>
        <v>21150</v>
      </c>
      <c r="I18" s="35">
        <f t="shared" si="0"/>
        <v>21150</v>
      </c>
    </row>
    <row r="19" spans="2:14" s="31" customFormat="1" ht="14.4" thickBot="1" x14ac:dyDescent="0.3">
      <c r="B19" s="32">
        <v>13</v>
      </c>
      <c r="C19" s="33" t="s">
        <v>25</v>
      </c>
      <c r="D19" s="33"/>
      <c r="E19" s="33"/>
      <c r="F19" s="36">
        <f t="shared" si="1"/>
        <v>0</v>
      </c>
      <c r="G19" s="36">
        <f t="shared" si="1"/>
        <v>0</v>
      </c>
      <c r="H19" s="29">
        <f>'[1]Tabel 2'!H19</f>
        <v>49470</v>
      </c>
      <c r="I19" s="35">
        <f t="shared" si="0"/>
        <v>49470</v>
      </c>
    </row>
    <row r="20" spans="2:14" s="31" customFormat="1" ht="14.4" thickBot="1" x14ac:dyDescent="0.3">
      <c r="B20" s="32">
        <v>14</v>
      </c>
      <c r="C20" s="33" t="s">
        <v>26</v>
      </c>
      <c r="D20" s="33"/>
      <c r="E20" s="33"/>
      <c r="F20" s="28">
        <f t="shared" si="1"/>
        <v>0</v>
      </c>
      <c r="G20" s="28">
        <f>2.5*1000</f>
        <v>2500</v>
      </c>
      <c r="H20" s="29">
        <f>'[1]Tabel 2'!H20</f>
        <v>15814</v>
      </c>
      <c r="I20" s="35">
        <f t="shared" si="0"/>
        <v>18314</v>
      </c>
    </row>
    <row r="21" spans="2:14" s="31" customFormat="1" ht="14.4" thickBot="1" x14ac:dyDescent="0.3">
      <c r="B21" s="38"/>
      <c r="C21" s="39" t="s">
        <v>27</v>
      </c>
      <c r="D21" s="39"/>
      <c r="E21" s="39"/>
      <c r="F21" s="40">
        <f>SUM(F7:F20)</f>
        <v>16610</v>
      </c>
      <c r="G21" s="40">
        <f>SUM(G7:G20)</f>
        <v>79710</v>
      </c>
      <c r="H21" s="40">
        <f>SUM(H7:H20)</f>
        <v>685437</v>
      </c>
      <c r="I21" s="41">
        <f>SUM(F21+G21+H21)</f>
        <v>781757</v>
      </c>
      <c r="J21" s="42"/>
      <c r="K21" s="42"/>
      <c r="L21" s="42"/>
      <c r="M21" s="42"/>
      <c r="N21" s="42"/>
    </row>
  </sheetData>
  <sheetProtection algorithmName="SHA-512" hashValue="BMrSnQAx5Wr1KB7WnmHZpp/ceFGip9aaAHHwHRfiW2md4V6uvIZ6WdzeN9a43WyRYZvV9720+rU1Z3eLmJl5eA==" saltValue="qa/eqL8dVcWE9lfI9AMEuA==" spinCount="100000" sheet="1" formatCells="0" formatColumns="0" formatRows="0" insertColumns="0" insertRows="0" insertHyperlinks="0" deleteColumns="0" deleteRows="0" sort="0" autoFilter="0" pivotTables="0"/>
  <mergeCells count="26">
    <mergeCell ref="C18:E18"/>
    <mergeCell ref="C19:E19"/>
    <mergeCell ref="C20:E20"/>
    <mergeCell ref="C21:E21"/>
    <mergeCell ref="J21:N21"/>
    <mergeCell ref="C12:E12"/>
    <mergeCell ref="C13:E13"/>
    <mergeCell ref="C14:E14"/>
    <mergeCell ref="C15:E15"/>
    <mergeCell ref="C16:E16"/>
    <mergeCell ref="C17:E17"/>
    <mergeCell ref="C6:E6"/>
    <mergeCell ref="C7:E7"/>
    <mergeCell ref="C8:E8"/>
    <mergeCell ref="C9:E9"/>
    <mergeCell ref="C10:E10"/>
    <mergeCell ref="C11:E11"/>
    <mergeCell ref="B2:D2"/>
    <mergeCell ref="E2:I2"/>
    <mergeCell ref="F3:I3"/>
    <mergeCell ref="B4:B5"/>
    <mergeCell ref="C4:E5"/>
    <mergeCell ref="F4:F5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1-Panjang Jalan Menurut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2025-09-23T03:01:27Z</dcterms:created>
  <dcterms:modified xsi:type="dcterms:W3CDTF">2025-09-23T03:01:27Z</dcterms:modified>
</cp:coreProperties>
</file>