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PUPR\"/>
    </mc:Choice>
  </mc:AlternateContent>
  <xr:revisionPtr revIDLastSave="0" documentId="8_{E1273F78-9D3E-4144-83DC-F5162571E900}" xr6:coauthVersionLast="47" xr6:coauthVersionMax="47" xr10:uidLastSave="{00000000-0000-0000-0000-000000000000}"/>
  <bookViews>
    <workbookView xWindow="1950" yWindow="720" windowWidth="10455" windowHeight="10800" xr2:uid="{8FA9AD9E-0EE1-4F51-AA73-4A062A799520}"/>
  </bookViews>
  <sheets>
    <sheet name="Tabel 1-Panjang Jalan Menurut 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0" i="1"/>
  <c r="G20" i="1"/>
  <c r="F20" i="1"/>
  <c r="I19" i="1"/>
  <c r="H19" i="1"/>
  <c r="G19" i="1"/>
  <c r="F19" i="1"/>
  <c r="H18" i="1"/>
  <c r="G18" i="1"/>
  <c r="F18" i="1"/>
  <c r="I18" i="1" s="1"/>
  <c r="I17" i="1"/>
  <c r="H17" i="1"/>
  <c r="G17" i="1"/>
  <c r="F17" i="1"/>
  <c r="G16" i="1"/>
  <c r="I16" i="1" s="1"/>
  <c r="H15" i="1"/>
  <c r="G15" i="1"/>
  <c r="I15" i="1" s="1"/>
  <c r="F15" i="1"/>
  <c r="G14" i="1"/>
  <c r="I14" i="1" s="1"/>
  <c r="F14" i="1"/>
  <c r="H13" i="1"/>
  <c r="G13" i="1"/>
  <c r="F13" i="1"/>
  <c r="I13" i="1" s="1"/>
  <c r="H12" i="1"/>
  <c r="G12" i="1"/>
  <c r="I12" i="1" s="1"/>
  <c r="F12" i="1"/>
  <c r="H11" i="1"/>
  <c r="H21" i="1" s="1"/>
  <c r="G11" i="1"/>
  <c r="F11" i="1"/>
  <c r="I11" i="1" s="1"/>
  <c r="G10" i="1"/>
  <c r="F10" i="1"/>
  <c r="I10" i="1" s="1"/>
  <c r="G9" i="1"/>
  <c r="F9" i="1"/>
  <c r="I9" i="1" s="1"/>
  <c r="G8" i="1"/>
  <c r="I8" i="1" s="1"/>
  <c r="F8" i="1"/>
  <c r="G7" i="1"/>
  <c r="I7" i="1" s="1"/>
  <c r="F7" i="1"/>
  <c r="F21" i="1" s="1"/>
  <c r="I21" i="1" s="1"/>
</calcChain>
</file>

<file path=xl/sharedStrings.xml><?xml version="1.0" encoding="utf-8"?>
<sst xmlns="http://schemas.openxmlformats.org/spreadsheetml/2006/main" count="28" uniqueCount="28">
  <si>
    <t>TABEL 1</t>
  </si>
  <si>
    <t>Panjang Jalan Menurut  Kecamatan dan Pemerintahan yang Berwenang Mengelolanya di Kabupaten Karimun (Meter), 2024</t>
  </si>
  <si>
    <t>NO</t>
  </si>
  <si>
    <t>KECAMATAN</t>
  </si>
  <si>
    <t>NEGARA</t>
  </si>
  <si>
    <t>PROVINSI</t>
  </si>
  <si>
    <t>KABUPATEN</t>
  </si>
  <si>
    <t>JUMLAH</t>
  </si>
  <si>
    <t>1</t>
  </si>
  <si>
    <t>2</t>
  </si>
  <si>
    <t>3</t>
  </si>
  <si>
    <t>4</t>
  </si>
  <si>
    <t>5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</si>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</sst>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Tahoma"/>
      <family val="2"/>
    </font>
    <font>
      <sz val="13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3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9" xfId="0" quotePrefix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6" xfId="0" quotePrefix="1" applyFont="1" applyFill="1" applyBorder="1" applyAlignment="1">
      <alignment horizontal="center" vertical="center"/>
    </xf>
    <xf numFmtId="0" fontId="7" fillId="3" borderId="17" xfId="0" quotePrefix="1" applyFont="1" applyFill="1" applyBorder="1" applyAlignment="1">
      <alignment horizontal="center" vertical="center"/>
    </xf>
    <xf numFmtId="0" fontId="7" fillId="3" borderId="18" xfId="0" quotePrefix="1" applyFont="1" applyFill="1" applyBorder="1" applyAlignment="1">
      <alignment horizontal="center" vertical="center"/>
    </xf>
    <xf numFmtId="0" fontId="7" fillId="3" borderId="19" xfId="0" quotePrefix="1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3" fontId="8" fillId="0" borderId="24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3" fontId="8" fillId="0" borderId="30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3" fontId="8" fillId="0" borderId="36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5" borderId="4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DATA%20EXEL%2016%20OPD%202025\07.%20DISPU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 1"/>
      <sheetName val="Tabel 2"/>
      <sheetName val="Tabel 3"/>
    </sheetNames>
    <sheetDataSet>
      <sheetData sheetId="0"/>
      <sheetData sheetId="1">
        <row r="7">
          <cell r="H7">
            <v>40166</v>
          </cell>
        </row>
        <row r="11">
          <cell r="H11">
            <v>28860</v>
          </cell>
        </row>
        <row r="12">
          <cell r="H12">
            <v>29170</v>
          </cell>
        </row>
        <row r="13">
          <cell r="H13">
            <v>64940</v>
          </cell>
        </row>
        <row r="15">
          <cell r="H15">
            <v>84670</v>
          </cell>
        </row>
        <row r="17">
          <cell r="H17">
            <v>27547</v>
          </cell>
        </row>
        <row r="18">
          <cell r="H18">
            <v>21150</v>
          </cell>
        </row>
        <row r="19">
          <cell r="H19">
            <v>49470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6F58-C9F6-4328-9323-CD209A21CCDB}">
  <dimension ref="B2:I22"/>
  <sheetViews>
    <sheetView tabSelected="1" view="pageBreakPreview" zoomScale="66" zoomScaleNormal="100" zoomScaleSheetLayoutView="100" workbookViewId="0">
      <selection activeCell="F9" sqref="F9"/>
    </sheetView>
  </sheetViews>
  <sheetFormatPr defaultRowHeight="12.75" x14ac:dyDescent="0.2"/>
  <cols>
    <col min="1" max="1" width="6.28515625" customWidth="1"/>
    <col min="2" max="2" width="5.140625" style="2" customWidth="1"/>
    <col min="5" max="5" width="14.140625" customWidth="1"/>
    <col min="6" max="9" width="19.7109375" customWidth="1"/>
  </cols>
  <sheetData>
    <row r="2" spans="2:9" ht="43.5" customHeight="1" x14ac:dyDescent="0.2">
      <c r="B2" s="1" t="s">
        <v>0</v>
      </c>
      <c r="C2" s="1"/>
      <c r="D2" s="1"/>
      <c r="E2" s="1" t="s">
        <v>1</v>
      </c>
      <c r="F2" s="1"/>
      <c r="G2" s="1"/>
      <c r="H2" s="1"/>
      <c r="I2" s="1"/>
    </row>
    <row r="3" spans="2:9" ht="15.75" thickBot="1" x14ac:dyDescent="0.25">
      <c r="C3" s="3"/>
      <c r="D3" s="4"/>
      <c r="E3" s="5"/>
      <c r="F3" s="6"/>
      <c r="G3" s="6"/>
      <c r="H3" s="6"/>
      <c r="I3" s="6"/>
    </row>
    <row r="4" spans="2:9" ht="14.25" thickTop="1" thickBot="1" x14ac:dyDescent="0.25">
      <c r="B4" s="7" t="s">
        <v>2</v>
      </c>
      <c r="C4" s="8" t="s">
        <v>3</v>
      </c>
      <c r="D4" s="9"/>
      <c r="E4" s="10"/>
      <c r="F4" s="11" t="s">
        <v>4</v>
      </c>
      <c r="G4" s="12" t="s">
        <v>5</v>
      </c>
      <c r="H4" s="13" t="s">
        <v>6</v>
      </c>
      <c r="I4" s="14" t="s">
        <v>7</v>
      </c>
    </row>
    <row r="5" spans="2:9" ht="13.5" thickBot="1" x14ac:dyDescent="0.25">
      <c r="B5" s="15"/>
      <c r="C5" s="16"/>
      <c r="D5" s="17"/>
      <c r="E5" s="18"/>
      <c r="F5" s="19"/>
      <c r="G5" s="20"/>
      <c r="H5" s="21"/>
      <c r="I5" s="22"/>
    </row>
    <row r="6" spans="2:9" ht="15.75" thickBot="1" x14ac:dyDescent="0.25">
      <c r="B6" s="23"/>
      <c r="C6" s="24" t="s">
        <v>8</v>
      </c>
      <c r="D6" s="25"/>
      <c r="E6" s="26"/>
      <c r="F6" s="27" t="s">
        <v>9</v>
      </c>
      <c r="G6" s="28" t="s">
        <v>10</v>
      </c>
      <c r="H6" s="29" t="s">
        <v>11</v>
      </c>
      <c r="I6" s="30" t="s">
        <v>12</v>
      </c>
    </row>
    <row r="7" spans="2:9" s="38" customFormat="1" ht="28.5" customHeight="1" x14ac:dyDescent="0.2">
      <c r="B7" s="31">
        <v>1</v>
      </c>
      <c r="C7" s="32" t="s">
        <v>13</v>
      </c>
      <c r="D7" s="33"/>
      <c r="E7" s="34"/>
      <c r="F7" s="35">
        <f>3.24*1000</f>
        <v>3240</v>
      </c>
      <c r="G7" s="35">
        <f>20.64*1000</f>
        <v>20640</v>
      </c>
      <c r="H7" s="36">
        <v>40170</v>
      </c>
      <c r="I7" s="37">
        <f>SUM(F7+G7+H7)</f>
        <v>64050</v>
      </c>
    </row>
    <row r="8" spans="2:9" s="38" customFormat="1" ht="28.5" customHeight="1" x14ac:dyDescent="0.2">
      <c r="B8" s="39">
        <v>2</v>
      </c>
      <c r="C8" s="40" t="s">
        <v>14</v>
      </c>
      <c r="D8" s="41"/>
      <c r="E8" s="42"/>
      <c r="F8" s="43">
        <f>13.37*1000</f>
        <v>13370</v>
      </c>
      <c r="G8" s="43">
        <f>0*1000</f>
        <v>0</v>
      </c>
      <c r="H8" s="44">
        <v>59500</v>
      </c>
      <c r="I8" s="45">
        <f t="shared" ref="I8:I20" si="0">SUM(F8+G8+H8)</f>
        <v>72870</v>
      </c>
    </row>
    <row r="9" spans="2:9" s="38" customFormat="1" ht="28.5" customHeight="1" x14ac:dyDescent="0.2">
      <c r="B9" s="39">
        <v>3</v>
      </c>
      <c r="C9" s="40" t="s">
        <v>15</v>
      </c>
      <c r="D9" s="41"/>
      <c r="E9" s="42"/>
      <c r="F9" s="43">
        <f>0*1000</f>
        <v>0</v>
      </c>
      <c r="G9" s="46">
        <f>3.99*1000</f>
        <v>3990</v>
      </c>
      <c r="H9" s="44">
        <v>57883</v>
      </c>
      <c r="I9" s="45">
        <f t="shared" si="0"/>
        <v>61873</v>
      </c>
    </row>
    <row r="10" spans="2:9" s="38" customFormat="1" ht="28.5" customHeight="1" x14ac:dyDescent="0.2">
      <c r="B10" s="39">
        <v>4</v>
      </c>
      <c r="C10" s="40" t="s">
        <v>16</v>
      </c>
      <c r="D10" s="41"/>
      <c r="E10" s="42"/>
      <c r="F10" s="43">
        <f t="shared" ref="F10:G20" si="1">0*1000</f>
        <v>0</v>
      </c>
      <c r="G10" s="43">
        <f>15.38*1000</f>
        <v>15380</v>
      </c>
      <c r="H10" s="44">
        <v>89400</v>
      </c>
      <c r="I10" s="45">
        <f t="shared" si="0"/>
        <v>104780</v>
      </c>
    </row>
    <row r="11" spans="2:9" s="38" customFormat="1" ht="28.5" customHeight="1" x14ac:dyDescent="0.2">
      <c r="B11" s="39">
        <v>5</v>
      </c>
      <c r="C11" s="40" t="s">
        <v>17</v>
      </c>
      <c r="D11" s="41"/>
      <c r="E11" s="42"/>
      <c r="F11" s="43">
        <f t="shared" si="1"/>
        <v>0</v>
      </c>
      <c r="G11" s="43">
        <f t="shared" si="1"/>
        <v>0</v>
      </c>
      <c r="H11" s="44">
        <f>'[1]Tabel 2'!H11</f>
        <v>28860</v>
      </c>
      <c r="I11" s="45">
        <f t="shared" si="0"/>
        <v>28860</v>
      </c>
    </row>
    <row r="12" spans="2:9" s="38" customFormat="1" ht="28.5" customHeight="1" x14ac:dyDescent="0.2">
      <c r="B12" s="39">
        <v>6</v>
      </c>
      <c r="C12" s="40" t="s">
        <v>18</v>
      </c>
      <c r="D12" s="41"/>
      <c r="E12" s="42"/>
      <c r="F12" s="43">
        <f t="shared" si="1"/>
        <v>0</v>
      </c>
      <c r="G12" s="43">
        <f t="shared" si="1"/>
        <v>0</v>
      </c>
      <c r="H12" s="44">
        <f>'[1]Tabel 2'!H12</f>
        <v>29170</v>
      </c>
      <c r="I12" s="45">
        <f t="shared" si="0"/>
        <v>29170</v>
      </c>
    </row>
    <row r="13" spans="2:9" s="38" customFormat="1" ht="28.5" customHeight="1" x14ac:dyDescent="0.2">
      <c r="B13" s="39">
        <v>7</v>
      </c>
      <c r="C13" s="40" t="s">
        <v>19</v>
      </c>
      <c r="D13" s="41"/>
      <c r="E13" s="42"/>
      <c r="F13" s="43">
        <f t="shared" si="1"/>
        <v>0</v>
      </c>
      <c r="G13" s="43">
        <f t="shared" si="1"/>
        <v>0</v>
      </c>
      <c r="H13" s="44">
        <f>'[1]Tabel 2'!H13</f>
        <v>64940</v>
      </c>
      <c r="I13" s="45">
        <f t="shared" si="0"/>
        <v>64940</v>
      </c>
    </row>
    <row r="14" spans="2:9" s="38" customFormat="1" ht="28.5" customHeight="1" x14ac:dyDescent="0.2">
      <c r="B14" s="39">
        <v>8</v>
      </c>
      <c r="C14" s="40" t="s">
        <v>20</v>
      </c>
      <c r="D14" s="41"/>
      <c r="E14" s="42"/>
      <c r="F14" s="43">
        <f t="shared" si="1"/>
        <v>0</v>
      </c>
      <c r="G14" s="43">
        <f>37.2*1000</f>
        <v>37200</v>
      </c>
      <c r="H14" s="44">
        <v>85750</v>
      </c>
      <c r="I14" s="45">
        <f t="shared" si="0"/>
        <v>122950</v>
      </c>
    </row>
    <row r="15" spans="2:9" s="38" customFormat="1" ht="28.5" customHeight="1" x14ac:dyDescent="0.2">
      <c r="B15" s="39">
        <v>9</v>
      </c>
      <c r="C15" s="40" t="s">
        <v>21</v>
      </c>
      <c r="D15" s="41"/>
      <c r="E15" s="42"/>
      <c r="F15" s="43">
        <f t="shared" si="1"/>
        <v>0</v>
      </c>
      <c r="G15" s="43">
        <f t="shared" si="1"/>
        <v>0</v>
      </c>
      <c r="H15" s="44">
        <f>'[1]Tabel 2'!H15</f>
        <v>84670</v>
      </c>
      <c r="I15" s="45">
        <f t="shared" si="0"/>
        <v>84670</v>
      </c>
    </row>
    <row r="16" spans="2:9" s="38" customFormat="1" ht="28.5" customHeight="1" x14ac:dyDescent="0.2">
      <c r="B16" s="39">
        <v>10</v>
      </c>
      <c r="C16" s="40" t="s">
        <v>22</v>
      </c>
      <c r="D16" s="41"/>
      <c r="E16" s="42"/>
      <c r="F16" s="43">
        <v>9260</v>
      </c>
      <c r="G16" s="43">
        <f t="shared" si="1"/>
        <v>0</v>
      </c>
      <c r="H16" s="44">
        <v>31120</v>
      </c>
      <c r="I16" s="45">
        <f t="shared" si="0"/>
        <v>40380</v>
      </c>
    </row>
    <row r="17" spans="2:9" s="38" customFormat="1" ht="28.5" customHeight="1" x14ac:dyDescent="0.2">
      <c r="B17" s="39">
        <v>11</v>
      </c>
      <c r="C17" s="40" t="s">
        <v>23</v>
      </c>
      <c r="D17" s="41"/>
      <c r="E17" s="42"/>
      <c r="F17" s="43">
        <f t="shared" si="1"/>
        <v>0</v>
      </c>
      <c r="G17" s="43">
        <f t="shared" si="1"/>
        <v>0</v>
      </c>
      <c r="H17" s="44">
        <f>'[1]Tabel 2'!H17</f>
        <v>27547</v>
      </c>
      <c r="I17" s="45">
        <f t="shared" si="0"/>
        <v>27547</v>
      </c>
    </row>
    <row r="18" spans="2:9" s="38" customFormat="1" ht="28.5" customHeight="1" x14ac:dyDescent="0.2">
      <c r="B18" s="39">
        <v>12</v>
      </c>
      <c r="C18" s="40" t="s">
        <v>24</v>
      </c>
      <c r="D18" s="41"/>
      <c r="E18" s="42"/>
      <c r="F18" s="43">
        <f t="shared" si="1"/>
        <v>0</v>
      </c>
      <c r="G18" s="43">
        <f t="shared" si="1"/>
        <v>0</v>
      </c>
      <c r="H18" s="44">
        <f>'[1]Tabel 2'!H18</f>
        <v>21150</v>
      </c>
      <c r="I18" s="45">
        <f t="shared" si="0"/>
        <v>21150</v>
      </c>
    </row>
    <row r="19" spans="2:9" s="38" customFormat="1" ht="28.5" customHeight="1" x14ac:dyDescent="0.2">
      <c r="B19" s="39">
        <v>13</v>
      </c>
      <c r="C19" s="40" t="s">
        <v>25</v>
      </c>
      <c r="D19" s="41"/>
      <c r="E19" s="42"/>
      <c r="F19" s="43">
        <f t="shared" si="1"/>
        <v>0</v>
      </c>
      <c r="G19" s="43">
        <f t="shared" si="1"/>
        <v>0</v>
      </c>
      <c r="H19" s="44">
        <f>'[1]Tabel 2'!H19</f>
        <v>49470</v>
      </c>
      <c r="I19" s="45">
        <f t="shared" si="0"/>
        <v>49470</v>
      </c>
    </row>
    <row r="20" spans="2:9" s="38" customFormat="1" ht="28.5" customHeight="1" thickBot="1" x14ac:dyDescent="0.25">
      <c r="B20" s="47">
        <v>14</v>
      </c>
      <c r="C20" s="48" t="s">
        <v>26</v>
      </c>
      <c r="D20" s="49"/>
      <c r="E20" s="50"/>
      <c r="F20" s="51">
        <f t="shared" si="1"/>
        <v>0</v>
      </c>
      <c r="G20" s="51">
        <f>2.5*1000</f>
        <v>2500</v>
      </c>
      <c r="H20" s="52">
        <v>15810</v>
      </c>
      <c r="I20" s="53">
        <f t="shared" si="0"/>
        <v>18310</v>
      </c>
    </row>
    <row r="21" spans="2:9" s="38" customFormat="1" ht="28.5" customHeight="1" thickBot="1" x14ac:dyDescent="0.25">
      <c r="B21" s="54"/>
      <c r="C21" s="55" t="s">
        <v>27</v>
      </c>
      <c r="D21" s="55"/>
      <c r="E21" s="55"/>
      <c r="F21" s="56">
        <f>SUM(F7:F20)</f>
        <v>25870</v>
      </c>
      <c r="G21" s="56">
        <f>SUM(G7:G20)</f>
        <v>79710</v>
      </c>
      <c r="H21" s="56">
        <f>SUM(H7:H20)</f>
        <v>685440</v>
      </c>
      <c r="I21" s="57">
        <f>SUM(F21+G21+H21)</f>
        <v>791020</v>
      </c>
    </row>
    <row r="22" spans="2:9" ht="13.5" thickTop="1" x14ac:dyDescent="0.2"/>
  </sheetData>
  <sheetProtection algorithmName="SHA-512" hashValue="2P9psqhvgxIRp9Mo51xsJ7iC9TqSB+ODDZvpyYpQ8hezY59xHSd1TShICDcPOnmajZz1lfisUxJ6gEGcWsL5DQ==" saltValue="ApCzwq+ZvSnnwKyBMByq6w==" spinCount="100000" sheet="1" formatCells="0" formatColumns="0" formatRows="0" insertColumns="0" insertRows="0" insertHyperlinks="0" deleteColumns="0" deleteRows="0" sort="0" autoFilter="0" pivotTables="0"/>
  <mergeCells count="25">
    <mergeCell ref="C18:E18"/>
    <mergeCell ref="C19:E19"/>
    <mergeCell ref="C20:E20"/>
    <mergeCell ref="C21:E21"/>
    <mergeCell ref="C12:E12"/>
    <mergeCell ref="C13:E13"/>
    <mergeCell ref="C14:E14"/>
    <mergeCell ref="C15:E15"/>
    <mergeCell ref="C16:E16"/>
    <mergeCell ref="C17:E17"/>
    <mergeCell ref="C6:E6"/>
    <mergeCell ref="C7:E7"/>
    <mergeCell ref="C8:E8"/>
    <mergeCell ref="C9:E9"/>
    <mergeCell ref="C10:E10"/>
    <mergeCell ref="C11:E11"/>
    <mergeCell ref="B2:D2"/>
    <mergeCell ref="E2:I2"/>
    <mergeCell ref="F3:I3"/>
    <mergeCell ref="B4:B5"/>
    <mergeCell ref="C4:E5"/>
    <mergeCell ref="F4:F5"/>
    <mergeCell ref="G4:G5"/>
    <mergeCell ref="H4:H5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1-Panjang Jalan Menurut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2025-10-17T04:04:38Z</dcterms:created>
  <dcterms:modified xsi:type="dcterms:W3CDTF">2025-10-17T04:04:56Z</dcterms:modified>
</cp:coreProperties>
</file>