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C99804C3-5F4B-4B12-9FA5-128F3F4B6C89}" xr6:coauthVersionLast="47" xr6:coauthVersionMax="47" xr10:uidLastSave="{00000000-0000-0000-0000-000000000000}"/>
  <bookViews>
    <workbookView xWindow="-108" yWindow="-108" windowWidth="23256" windowHeight="12456" xr2:uid="{5F1C63A6-B4BC-4D24-8AD9-41CEB4CE828A}"/>
  </bookViews>
  <sheets>
    <sheet name="Tabel 9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20" i="1"/>
  <c r="G20" i="1" s="1"/>
  <c r="F19" i="1"/>
  <c r="E19" i="1"/>
  <c r="G19" i="1" s="1"/>
  <c r="J18" i="1"/>
  <c r="F18" i="1"/>
  <c r="G18" i="1" s="1"/>
  <c r="E18" i="1"/>
  <c r="J17" i="1"/>
  <c r="F17" i="1"/>
  <c r="E17" i="1"/>
  <c r="G17" i="1" s="1"/>
  <c r="J16" i="1"/>
  <c r="F16" i="1"/>
  <c r="E16" i="1"/>
  <c r="G16" i="1" s="1"/>
  <c r="J15" i="1"/>
  <c r="F15" i="1"/>
  <c r="E15" i="1"/>
  <c r="G15" i="1" s="1"/>
  <c r="J14" i="1"/>
  <c r="F14" i="1"/>
  <c r="E14" i="1"/>
  <c r="G14" i="1" s="1"/>
  <c r="J13" i="1"/>
  <c r="F13" i="1"/>
  <c r="E13" i="1"/>
  <c r="G13" i="1" s="1"/>
  <c r="J12" i="1"/>
  <c r="F12" i="1"/>
  <c r="E12" i="1"/>
  <c r="G12" i="1" s="1"/>
  <c r="J11" i="1"/>
  <c r="F11" i="1"/>
  <c r="E11" i="1"/>
  <c r="G11" i="1" s="1"/>
  <c r="J10" i="1"/>
  <c r="F10" i="1"/>
  <c r="E10" i="1"/>
  <c r="G10" i="1" s="1"/>
  <c r="J9" i="1"/>
  <c r="F9" i="1"/>
  <c r="E9" i="1"/>
  <c r="G9" i="1" s="1"/>
  <c r="J8" i="1"/>
  <c r="F8" i="1"/>
  <c r="E8" i="1"/>
  <c r="G8" i="1" s="1"/>
  <c r="J7" i="1"/>
  <c r="F7" i="1"/>
  <c r="F21" i="1" s="1"/>
  <c r="E7" i="1"/>
  <c r="E21" i="1" s="1"/>
  <c r="G7" i="1" l="1"/>
  <c r="G21" i="1" s="1"/>
</calcChain>
</file>

<file path=xl/sharedStrings.xml><?xml version="1.0" encoding="utf-8"?>
<sst xmlns="http://schemas.openxmlformats.org/spreadsheetml/2006/main" count="21" uniqueCount="21">
  <si>
    <t>Tabel</t>
  </si>
  <si>
    <t>Jumlah Ibu Hamil, Ibu yang Melahirkan, dan Ibu yang Belum Melahirkan  menurut Kecamatan  di Kabupaten Karimun, 2022</t>
  </si>
  <si>
    <t>KECAMATAN</t>
  </si>
  <si>
    <t>Ibu Hamil</t>
  </si>
  <si>
    <t>Ibu yang Melahirkan</t>
  </si>
  <si>
    <t>Ibu yang Belum melahirkan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</si>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</sst>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0" xfId="0" applyFont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9D73-99D9-42B8-82BF-088C5A26A760}">
  <sheetPr codeName="Sheet10">
    <tabColor rgb="FF00B050"/>
  </sheetPr>
  <dimension ref="B2:J23"/>
  <sheetViews>
    <sheetView tabSelected="1" zoomScale="70" zoomScaleNormal="70" workbookViewId="0">
      <selection activeCell="B6" sqref="B6:G6"/>
    </sheetView>
  </sheetViews>
  <sheetFormatPr defaultRowHeight="14.4" x14ac:dyDescent="0.3"/>
  <cols>
    <col min="5" max="7" width="24.33203125" customWidth="1"/>
    <col min="8" max="8" width="10.77734375" customWidth="1"/>
  </cols>
  <sheetData>
    <row r="2" spans="2:10" ht="42.75" customHeight="1" x14ac:dyDescent="0.3">
      <c r="B2" s="1" t="s">
        <v>0</v>
      </c>
      <c r="C2" s="2">
        <v>9</v>
      </c>
      <c r="D2" s="3" t="s">
        <v>1</v>
      </c>
      <c r="E2" s="3"/>
      <c r="F2" s="3"/>
      <c r="G2" s="3"/>
      <c r="H2" s="4"/>
    </row>
    <row r="3" spans="2:10" ht="30" customHeight="1" thickBot="1" x14ac:dyDescent="0.35">
      <c r="B3" s="4"/>
      <c r="C3" s="5"/>
      <c r="D3" s="6"/>
      <c r="E3" s="7"/>
      <c r="F3" s="7"/>
      <c r="G3" s="7"/>
      <c r="H3" s="4"/>
    </row>
    <row r="4" spans="2:10" ht="15.75" customHeight="1" thickTop="1" x14ac:dyDescent="0.3">
      <c r="B4" s="8" t="s">
        <v>2</v>
      </c>
      <c r="C4" s="9"/>
      <c r="D4" s="9"/>
      <c r="E4" s="10" t="s">
        <v>3</v>
      </c>
      <c r="F4" s="11" t="s">
        <v>4</v>
      </c>
      <c r="G4" s="12" t="s">
        <v>5</v>
      </c>
    </row>
    <row r="5" spans="2:10" ht="15" thickBot="1" x14ac:dyDescent="0.35">
      <c r="B5" s="13"/>
      <c r="C5" s="14"/>
      <c r="D5" s="14"/>
      <c r="E5" s="15"/>
      <c r="F5" s="16"/>
      <c r="G5" s="17"/>
    </row>
    <row r="6" spans="2:10" ht="15" thickBot="1" x14ac:dyDescent="0.35">
      <c r="B6" s="18">
        <v>1</v>
      </c>
      <c r="C6" s="19"/>
      <c r="D6" s="19"/>
      <c r="E6" s="20">
        <v>2</v>
      </c>
      <c r="F6" s="21">
        <v>3</v>
      </c>
      <c r="G6" s="22">
        <v>4</v>
      </c>
    </row>
    <row r="7" spans="2:10" ht="15" thickTop="1" x14ac:dyDescent="0.3">
      <c r="B7" s="23" t="s">
        <v>6</v>
      </c>
      <c r="C7" s="24"/>
      <c r="D7" s="24"/>
      <c r="E7" s="25">
        <f>SUMIFS([1]db!$H:$H,[1]db!$G:$G,'Tabel 9'!E$23,[1]db!$J:$J,'Tabel 9'!$I7)</f>
        <v>758</v>
      </c>
      <c r="F7" s="26">
        <f>SUMIFS([1]db!$H:$H,[1]db!$G:$G,'Tabel 9'!F$23,[1]db!$J:$J,'Tabel 9'!$I7)</f>
        <v>610</v>
      </c>
      <c r="G7" s="27">
        <f>E7-F7</f>
        <v>148</v>
      </c>
      <c r="I7" s="28">
        <v>1</v>
      </c>
      <c r="J7" s="28" t="str">
        <f>VLOOKUP(I7,[1]db!$AC:$AK,4,FALSE)</f>
        <v>Karimun</v>
      </c>
    </row>
    <row r="8" spans="2:10" x14ac:dyDescent="0.3">
      <c r="B8" s="23" t="s">
        <v>7</v>
      </c>
      <c r="C8" s="24"/>
      <c r="D8" s="24"/>
      <c r="E8" s="29">
        <f>SUMIFS([1]db!$H:$H,[1]db!$G:$G,'Tabel 9'!E$23,[1]db!$J:$J,'Tabel 9'!$I8)</f>
        <v>729</v>
      </c>
      <c r="F8" s="30">
        <f>SUMIFS([1]db!$H:$H,[1]db!$G:$G,'Tabel 9'!F$23,[1]db!$J:$J,'Tabel 9'!$I8)</f>
        <v>661</v>
      </c>
      <c r="G8" s="31">
        <f t="shared" ref="G8:G20" si="0">E8-F8</f>
        <v>68</v>
      </c>
      <c r="I8" s="28">
        <v>2</v>
      </c>
      <c r="J8" s="28" t="str">
        <f>VLOOKUP(I8,[1]db!$AC:$AK,4,FALSE)</f>
        <v>Meral</v>
      </c>
    </row>
    <row r="9" spans="2:10" x14ac:dyDescent="0.3">
      <c r="B9" s="23" t="s">
        <v>8</v>
      </c>
      <c r="C9" s="24"/>
      <c r="D9" s="24"/>
      <c r="E9" s="29">
        <f>SUMIFS([1]db!$H:$H,[1]db!$G:$G,'Tabel 9'!E$23,[1]db!$J:$J,'Tabel 9'!$I9)</f>
        <v>453</v>
      </c>
      <c r="F9" s="30">
        <f>SUMIFS([1]db!$H:$H,[1]db!$G:$G,'Tabel 9'!F$23,[1]db!$J:$J,'Tabel 9'!$I9)</f>
        <v>365</v>
      </c>
      <c r="G9" s="31">
        <f t="shared" si="0"/>
        <v>88</v>
      </c>
      <c r="I9" s="28">
        <v>4</v>
      </c>
      <c r="J9" s="28" t="str">
        <f>VLOOKUP(I9,[1]db!$AC:$AK,4,FALSE)</f>
        <v>Tebing</v>
      </c>
    </row>
    <row r="10" spans="2:10" x14ac:dyDescent="0.3">
      <c r="B10" s="23" t="s">
        <v>9</v>
      </c>
      <c r="C10" s="24"/>
      <c r="D10" s="24"/>
      <c r="E10" s="29">
        <f>SUMIFS([1]db!$H:$H,[1]db!$G:$G,'Tabel 9'!E$23,[1]db!$J:$J,'Tabel 9'!$I10)</f>
        <v>449</v>
      </c>
      <c r="F10" s="30">
        <f>SUMIFS([1]db!$H:$H,[1]db!$G:$G,'Tabel 9'!F$23,[1]db!$J:$J,'Tabel 9'!$I10)</f>
        <v>370</v>
      </c>
      <c r="G10" s="31">
        <f t="shared" si="0"/>
        <v>79</v>
      </c>
      <c r="I10" s="28">
        <v>6</v>
      </c>
      <c r="J10" s="28" t="str">
        <f>VLOOKUP(I10,[1]db!$AC:$AK,4,FALSE)</f>
        <v>Kundur</v>
      </c>
    </row>
    <row r="11" spans="2:10" x14ac:dyDescent="0.3">
      <c r="B11" s="23" t="s">
        <v>10</v>
      </c>
      <c r="C11" s="24"/>
      <c r="D11" s="24"/>
      <c r="E11" s="29">
        <f>SUMIFS([1]db!$H:$H,[1]db!$G:$G,'Tabel 9'!E$23,[1]db!$J:$J,'Tabel 9'!$I11)</f>
        <v>277</v>
      </c>
      <c r="F11" s="30">
        <f>SUMIFS([1]db!$H:$H,[1]db!$G:$G,'Tabel 9'!F$23,[1]db!$J:$J,'Tabel 9'!$I11)</f>
        <v>222</v>
      </c>
      <c r="G11" s="31">
        <f t="shared" si="0"/>
        <v>55</v>
      </c>
      <c r="I11" s="28">
        <v>11</v>
      </c>
      <c r="J11" s="28" t="str">
        <f>VLOOKUP(I11,[1]db!$AC:$AK,4,FALSE)</f>
        <v>Moro</v>
      </c>
    </row>
    <row r="12" spans="2:10" x14ac:dyDescent="0.3">
      <c r="B12" s="23" t="s">
        <v>11</v>
      </c>
      <c r="C12" s="24"/>
      <c r="D12" s="24"/>
      <c r="E12" s="29">
        <f>SUMIFS([1]db!$H:$H,[1]db!$G:$G,'Tabel 9'!E$23,[1]db!$J:$J,'Tabel 9'!$I12)</f>
        <v>99</v>
      </c>
      <c r="F12" s="30">
        <f>SUMIFS([1]db!$H:$H,[1]db!$G:$G,'Tabel 9'!F$23,[1]db!$J:$J,'Tabel 9'!$I12)</f>
        <v>97</v>
      </c>
      <c r="G12" s="31">
        <f t="shared" si="0"/>
        <v>2</v>
      </c>
      <c r="I12" s="28">
        <v>12</v>
      </c>
      <c r="J12" s="28" t="str">
        <f>VLOOKUP(I12,[1]db!$AC:$AK,4,FALSE)</f>
        <v>Durai</v>
      </c>
    </row>
    <row r="13" spans="2:10" x14ac:dyDescent="0.3">
      <c r="B13" s="23" t="s">
        <v>12</v>
      </c>
      <c r="C13" s="24"/>
      <c r="D13" s="24"/>
      <c r="E13" s="29">
        <f>SUMIFS([1]db!$H:$H,[1]db!$G:$G,'Tabel 9'!E$23,[1]db!$J:$J,'Tabel 9'!$I13)</f>
        <v>149</v>
      </c>
      <c r="F13" s="30">
        <f>SUMIFS([1]db!$H:$H,[1]db!$G:$G,'Tabel 9'!F$23,[1]db!$J:$J,'Tabel 9'!$I13)</f>
        <v>115</v>
      </c>
      <c r="G13" s="31">
        <f t="shared" si="0"/>
        <v>34</v>
      </c>
      <c r="I13" s="28">
        <v>5</v>
      </c>
      <c r="J13" s="28" t="str">
        <f>VLOOKUP(I13,[1]db!$AC:$AK,4,FALSE)</f>
        <v>Buru</v>
      </c>
    </row>
    <row r="14" spans="2:10" x14ac:dyDescent="0.3">
      <c r="B14" s="23" t="s">
        <v>13</v>
      </c>
      <c r="C14" s="24"/>
      <c r="D14" s="24"/>
      <c r="E14" s="29">
        <f>SUMIFS([1]db!$H:$H,[1]db!$G:$G,'Tabel 9'!E$23,[1]db!$J:$J,'Tabel 9'!$I14)</f>
        <v>186</v>
      </c>
      <c r="F14" s="30">
        <f>SUMIFS([1]db!$H:$H,[1]db!$G:$G,'Tabel 9'!F$23,[1]db!$J:$J,'Tabel 9'!$I14)</f>
        <v>137</v>
      </c>
      <c r="G14" s="31">
        <f t="shared" si="0"/>
        <v>49</v>
      </c>
      <c r="I14" s="28">
        <v>8</v>
      </c>
      <c r="J14" s="28" t="str">
        <f>VLOOKUP(I14,[1]db!$AC:$AK,4,FALSE)</f>
        <v>Kundur Utara</v>
      </c>
    </row>
    <row r="15" spans="2:10" x14ac:dyDescent="0.3">
      <c r="B15" s="23" t="s">
        <v>14</v>
      </c>
      <c r="C15" s="24"/>
      <c r="D15" s="24"/>
      <c r="E15" s="29">
        <f>SUMIFS([1]db!$H:$H,[1]db!$G:$G,'Tabel 9'!E$23,[1]db!$J:$J,'Tabel 9'!$I15)</f>
        <v>274</v>
      </c>
      <c r="F15" s="30">
        <f>SUMIFS([1]db!$H:$H,[1]db!$G:$G,'Tabel 9'!F$23,[1]db!$J:$J,'Tabel 9'!$I15)</f>
        <v>274</v>
      </c>
      <c r="G15" s="31">
        <f t="shared" si="0"/>
        <v>0</v>
      </c>
      <c r="I15" s="28">
        <v>7</v>
      </c>
      <c r="J15" s="28" t="str">
        <f>VLOOKUP(I15,[1]db!$AC:$AK,4,FALSE)</f>
        <v>Kundur Barat</v>
      </c>
    </row>
    <row r="16" spans="2:10" x14ac:dyDescent="0.3">
      <c r="B16" s="23" t="s">
        <v>15</v>
      </c>
      <c r="C16" s="24"/>
      <c r="D16" s="24"/>
      <c r="E16" s="29">
        <f>SUMIFS([1]db!$H:$H,[1]db!$G:$G,'Tabel 9'!E$23,[1]db!$J:$J,'Tabel 9'!$I16)</f>
        <v>279</v>
      </c>
      <c r="F16" s="30">
        <f>SUMIFS([1]db!$H:$H,[1]db!$G:$G,'Tabel 9'!F$23,[1]db!$J:$J,'Tabel 9'!$I16)</f>
        <v>248</v>
      </c>
      <c r="G16" s="31">
        <f t="shared" si="0"/>
        <v>31</v>
      </c>
      <c r="I16" s="28">
        <v>3</v>
      </c>
      <c r="J16" s="28" t="str">
        <f>VLOOKUP(I16,[1]db!$AC:$AK,4,FALSE)</f>
        <v>Meral Barat</v>
      </c>
    </row>
    <row r="17" spans="2:10" x14ac:dyDescent="0.3">
      <c r="B17" s="23" t="s">
        <v>16</v>
      </c>
      <c r="C17" s="24"/>
      <c r="D17" s="24"/>
      <c r="E17" s="29">
        <f>SUMIFS([1]db!$H:$H,[1]db!$G:$G,'Tabel 9'!E$23,[1]db!$J:$J,'Tabel 9'!$I17)</f>
        <v>95</v>
      </c>
      <c r="F17" s="30">
        <f>SUMIFS([1]db!$H:$H,[1]db!$G:$G,'Tabel 9'!F$23,[1]db!$J:$J,'Tabel 9'!$I17)</f>
        <v>93</v>
      </c>
      <c r="G17" s="31">
        <f t="shared" si="0"/>
        <v>2</v>
      </c>
      <c r="I17" s="28">
        <v>10</v>
      </c>
      <c r="J17" s="28" t="str">
        <f>VLOOKUP(I17,[1]db!$AC:$AK,4,FALSE)</f>
        <v>Belat</v>
      </c>
    </row>
    <row r="18" spans="2:10" x14ac:dyDescent="0.3">
      <c r="B18" s="23" t="s">
        <v>17</v>
      </c>
      <c r="C18" s="24"/>
      <c r="D18" s="24"/>
      <c r="E18" s="29">
        <f>SUMIFS([1]db!$H:$H,[1]db!$G:$G,'Tabel 9'!E$23,[1]db!$J:$J,'Tabel 9'!$I18)</f>
        <v>78</v>
      </c>
      <c r="F18" s="30">
        <f>SUMIFS([1]db!$H:$H,[1]db!$G:$G,'Tabel 9'!F$23,[1]db!$J:$J,'Tabel 9'!$I18)</f>
        <v>65</v>
      </c>
      <c r="G18" s="31">
        <f t="shared" si="0"/>
        <v>13</v>
      </c>
      <c r="I18" s="28">
        <v>9</v>
      </c>
      <c r="J18" s="28" t="str">
        <f>VLOOKUP(I18,[1]db!$AC:$AK,4,FALSE)</f>
        <v>Ungar</v>
      </c>
    </row>
    <row r="19" spans="2:10" x14ac:dyDescent="0.3">
      <c r="B19" s="23" t="s">
        <v>18</v>
      </c>
      <c r="C19" s="24"/>
      <c r="D19" s="24"/>
      <c r="E19" s="29">
        <f>SUMIFS([1]db!$H:$H,[1]db!$G:$G,'Tabel 9'!E$23,[1]db!$J:$J,'Tabel 9'!$I19)</f>
        <v>0</v>
      </c>
      <c r="F19" s="30">
        <f>SUMIFS([1]db!$H:$H,[1]db!$G:$G,'Tabel 9'!F$23,[1]db!$J:$J,'Tabel 9'!$I19)</f>
        <v>0</v>
      </c>
      <c r="G19" s="31">
        <f t="shared" si="0"/>
        <v>0</v>
      </c>
    </row>
    <row r="20" spans="2:10" ht="15" thickBot="1" x14ac:dyDescent="0.35">
      <c r="B20" s="32" t="s">
        <v>19</v>
      </c>
      <c r="C20" s="33"/>
      <c r="D20" s="33"/>
      <c r="E20" s="34">
        <f>SUMIFS([1]db!$H:$H,[1]db!$G:$G,'Tabel 9'!E$23,[1]db!$J:$J,'Tabel 9'!$I20)</f>
        <v>0</v>
      </c>
      <c r="F20" s="35">
        <f>SUMIFS([1]db!$H:$H,[1]db!$G:$G,'Tabel 9'!F$23,[1]db!$J:$J,'Tabel 9'!$I20)</f>
        <v>0</v>
      </c>
      <c r="G20" s="36">
        <f t="shared" si="0"/>
        <v>0</v>
      </c>
    </row>
    <row r="21" spans="2:10" ht="15" thickBot="1" x14ac:dyDescent="0.35">
      <c r="B21" s="37" t="s">
        <v>20</v>
      </c>
      <c r="C21" s="38"/>
      <c r="D21" s="38"/>
      <c r="E21" s="39">
        <f>SUM(E7:E20)</f>
        <v>3826</v>
      </c>
      <c r="F21" s="40">
        <f t="shared" ref="F21:G21" si="1">SUM(F7:F20)</f>
        <v>3257</v>
      </c>
      <c r="G21" s="41">
        <f t="shared" si="1"/>
        <v>569</v>
      </c>
    </row>
    <row r="22" spans="2:10" ht="15" thickTop="1" x14ac:dyDescent="0.3"/>
    <row r="23" spans="2:10" x14ac:dyDescent="0.3">
      <c r="E23" s="28">
        <v>9</v>
      </c>
      <c r="F23" s="28">
        <v>10</v>
      </c>
    </row>
  </sheetData>
  <sheetProtection algorithmName="SHA-512" hashValue="b7MryLyD0no+q7Pvl69GDmlZuR6CiQ6O5j29i5FyZ3pJXl+gO1gpETmrCjBsbri+fSVVHBSoiNQ2nlaSZfN70A==" saltValue="+supuEQMRfba0QQkFGVEcQ==" spinCount="100000" sheet="1" formatCells="0" formatColumns="0" formatRows="0" insertColumns="0" insertRows="0" insertHyperlinks="0" deleteColumns="0" deleteRows="0" sort="0" autoFilter="0" pivotTables="0"/>
  <mergeCells count="22"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  <mergeCell ref="D2:G2"/>
    <mergeCell ref="E3:G3"/>
    <mergeCell ref="B4:D5"/>
    <mergeCell ref="E4:E5"/>
    <mergeCell ref="F4:F5"/>
    <mergeCell ref="G4:G5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2025-10-15T01:45:40Z</dcterms:created>
  <dcterms:modified xsi:type="dcterms:W3CDTF">2025-10-15T01:45:46Z</dcterms:modified>
</cp:coreProperties>
</file>